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11\"/>
    </mc:Choice>
  </mc:AlternateContent>
  <xr:revisionPtr revIDLastSave="0" documentId="13_ncr:1_{666A8438-D6F4-485C-95CC-D941EE318181}"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4" i="1" l="1"/>
  <c r="J33" i="1"/>
  <c r="Q44" i="1"/>
  <c r="L16" i="1"/>
  <c r="Q46" i="1" l="1"/>
  <c r="Q36" i="1" s="1"/>
  <c r="Q6" i="1" s="1"/>
  <c r="J38" i="1" l="1"/>
  <c r="L11" i="1" l="1"/>
  <c r="J11" i="1"/>
  <c r="D11" i="1"/>
  <c r="G11" i="1" s="1"/>
  <c r="L10" i="1"/>
  <c r="J10" i="1"/>
  <c r="D10" i="1"/>
  <c r="G10" i="1" s="1"/>
  <c r="D9" i="1"/>
  <c r="G9" i="1" s="1"/>
  <c r="J9" i="1" l="1"/>
  <c r="L9" i="1"/>
  <c r="L46" i="1"/>
  <c r="J46" i="1"/>
  <c r="L45" i="1"/>
  <c r="J45" i="1"/>
  <c r="L40" i="1"/>
  <c r="J40" i="1"/>
  <c r="L38" i="1"/>
  <c r="L37" i="1" s="1"/>
  <c r="J37" i="1"/>
  <c r="L33" i="1"/>
  <c r="L32" i="1"/>
  <c r="J32" i="1"/>
  <c r="L31" i="1"/>
  <c r="J31" i="1"/>
  <c r="L30" i="1"/>
  <c r="J30" i="1"/>
  <c r="L29" i="1"/>
  <c r="J29" i="1"/>
  <c r="L25" i="1"/>
  <c r="J25" i="1"/>
  <c r="L20" i="1"/>
  <c r="J20" i="1"/>
  <c r="J16" i="1"/>
  <c r="L14" i="1"/>
  <c r="N7" i="1"/>
  <c r="K7" i="1"/>
  <c r="L28" i="1" l="1"/>
  <c r="J28" i="1"/>
  <c r="O35" i="1"/>
  <c r="O9" i="1"/>
  <c r="O11" i="1"/>
  <c r="O16" i="1"/>
  <c r="O25" i="1"/>
  <c r="O29" i="1"/>
  <c r="O31" i="1"/>
  <c r="O33" i="1"/>
  <c r="O36" i="1"/>
  <c r="M41" i="1"/>
  <c r="O14" i="1"/>
  <c r="O20" i="1"/>
  <c r="O28" i="1"/>
  <c r="O30" i="1"/>
  <c r="O32" i="1"/>
  <c r="O7" i="1" l="1"/>
  <c r="E37" i="1" l="1"/>
  <c r="J44" i="1" l="1"/>
  <c r="J43" i="1" s="1"/>
  <c r="L44" i="1"/>
  <c r="L43" i="1" s="1"/>
  <c r="H37" i="1"/>
  <c r="D38" i="1"/>
  <c r="D37" i="1" l="1"/>
  <c r="G38" i="1"/>
  <c r="L36" i="1"/>
  <c r="J36" i="1"/>
  <c r="G37" i="1"/>
  <c r="J35" i="1" l="1"/>
  <c r="J7" i="1"/>
  <c r="L35" i="1"/>
  <c r="L7" i="1" s="1"/>
  <c r="M36" i="1" s="1"/>
  <c r="D33" i="1"/>
  <c r="G33" i="1" s="1"/>
  <c r="D32" i="1"/>
  <c r="G32" i="1" s="1"/>
  <c r="D31" i="1"/>
  <c r="G31" i="1" s="1"/>
  <c r="D30" i="1"/>
  <c r="G30" i="1" s="1"/>
  <c r="D29" i="1"/>
  <c r="G29" i="1" s="1"/>
  <c r="E28" i="1"/>
  <c r="D25" i="1"/>
  <c r="G25" i="1" s="1"/>
  <c r="D20" i="1"/>
  <c r="G20" i="1" s="1"/>
  <c r="D16" i="1"/>
  <c r="G16" i="1" s="1"/>
  <c r="D14" i="1"/>
  <c r="G14" i="1" s="1"/>
  <c r="D28" i="1" l="1"/>
  <c r="G28" i="1" s="1"/>
  <c r="M30" i="1"/>
  <c r="M25" i="1"/>
  <c r="M46" i="1"/>
  <c r="M29" i="1"/>
  <c r="M20" i="1"/>
  <c r="M33" i="1"/>
  <c r="M16" i="1"/>
  <c r="M14" i="1"/>
  <c r="M9" i="1"/>
  <c r="M45" i="1"/>
  <c r="M10" i="1"/>
  <c r="M42" i="1"/>
  <c r="M40" i="1" s="1"/>
  <c r="M11" i="1"/>
  <c r="M32" i="1"/>
  <c r="M28" i="1"/>
  <c r="M31" i="1"/>
  <c r="M38" i="1"/>
  <c r="M37" i="1" s="1"/>
  <c r="M35" i="1" s="1"/>
  <c r="M44" i="1"/>
  <c r="M43" i="1" l="1"/>
  <c r="M7" i="1" s="1"/>
</calcChain>
</file>

<file path=xl/sharedStrings.xml><?xml version="1.0" encoding="utf-8"?>
<sst xmlns="http://schemas.openxmlformats.org/spreadsheetml/2006/main" count="283" uniqueCount="116">
  <si>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</si>
  <si>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</si>
  <si>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</si>
  <si>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</si>
  <si>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</si>
  <si>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</si>
  <si>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</si>
  <si>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</si>
  <si>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</si>
  <si>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</si>
  <si>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</si>
  <si>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</si>
  <si>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</si>
  <si>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</si>
  <si>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</si>
  <si>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</si>
  <si>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</si>
  <si>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</si>
  <si>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</si>
  <si>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</si>
  <si>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</si>
  <si>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</si>
  <si>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</si>
  <si>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</si>
  <si>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</si>
  <si>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</si>
  <si>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</si>
  <si>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</si>
  <si>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</si>
  <si>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</si>
  <si>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5. Паллиативная медицинская помощь:</t>
  </si>
  <si>
    <t>14</t>
  </si>
  <si>
    <t>15</t>
  </si>
  <si>
    <t>посещение по паллиативной медицинской помощи без учета посещений на дому патронажными бригадами</t>
  </si>
  <si>
    <t>15.1</t>
  </si>
  <si>
    <t>посещения на дому выездными патронажными бригадами</t>
  </si>
  <si>
    <t>15.2</t>
  </si>
  <si>
    <t>в том числе для детского населения</t>
  </si>
  <si>
    <t>15.2.1</t>
  </si>
  <si>
    <t>16</t>
  </si>
  <si>
    <t>16.1</t>
  </si>
  <si>
    <t>17</t>
  </si>
  <si>
    <t>II. Ненормируемая медицинская помощь и прочие виды медицинских и иных услуг, в том числе:</t>
  </si>
  <si>
    <t>18</t>
  </si>
  <si>
    <t>7. Высокотехнологичная медицинская помощь, оказываемая в подведомственных медицинских организациях, в том числе:</t>
  </si>
  <si>
    <t>19</t>
  </si>
  <si>
    <t>19.1</t>
  </si>
  <si>
    <t>19.2</t>
  </si>
  <si>
    <t>8. Расходы на содержание и обеспечение деятельности подведомственных медицинских организаций, из них на:</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</si>
  <si>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</si>
  <si>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</si>
  <si>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</si>
  <si>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</si>
  <si>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</si>
  <si>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</si>
  <si>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</si>
  <si>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</si>
  <si>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</si>
  <si>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</si>
  <si>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</si>
  <si>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</si>
  <si>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</si>
  <si>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5.3 Паллиативная медицинская помощь в условиях дневного стационара******</t>
  </si>
  <si>
    <t>9.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</si>
  <si>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10. Бесплатное (со скидкой) зубное протезирование**********</t>
  </si>
  <si>
    <t>11.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</si>
  <si>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</si>
  <si>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</si>
  <si>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</si>
  <si>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</si>
  <si>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</si>
  <si>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</si>
  <si>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Утвержденная стоимость Территориальной программы по направлениям расходования бюджетных ассигнований областного бюджета</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</si>
  <si>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</si>
  <si>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</si>
  <si>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</si>
  <si>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</si>
  <si>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</si>
  <si>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</si>
  <si>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</si>
  <si>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</si>
  <si>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</si>
  <si>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</si>
  <si>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</si>
  <si>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</si>
  <si>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</si>
  <si>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</si>
  <si>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</si>
  <si>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5.1. Первичная медицинская помощь, в том числе доврачебная и врачебная медицинская помощь (включая ветеранов боевых действий)***, – всего, в том числе:</t>
  </si>
  <si>
    <t>6.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</si>
  <si>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5.2.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</si>
  <si>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8.2.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</si>
  <si>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</si>
  <si>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</si>
  <si>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</si>
  <si>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</si>
  <si>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</si>
  <si>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7.1.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2025 год и на плановый период 2026 и 2027 годов (далее – Программа), утвержденной постановлением Правительства Российской Федерации от 27.12.2024 № 1940 «О Программе государственных гарантий бесплатного оказания гражданам медицинской помощи на 2025 год и на плановый период 2026 и 2027 годов»  (далее – постановление Правительства РФ от 27.12.2024 № 1940 )</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</si>
  <si>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</si>
  <si>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</si>
  <si>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</si>
  <si>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</si>
  <si>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</si>
  <si>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</si>
  <si>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7.2.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РФ от 27.12.2024 № 1940********</t>
  </si>
  <si>
    <t>8.1.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</si>
  <si>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</si>
  <si>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</si>
  <si>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</si>
  <si>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</si>
  <si>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</si>
  <si>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Подушевой норматив финансирования Территориальной программы в разрезе направлений расходования бюджетных ассигнований областного бюджета </t>
  </si>
  <si>
    <t xml:space="preserve">Приложение № 2
Приложение № 4–1
к Территориальной программе
</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</si>
  <si>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2025 год</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</si>
  <si>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</si>
  <si>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«О Порядке формирования и применения кодов бюджетной классификации Российской Федерации, их структуре и принципах назначения»)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</si>
</sst>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s>
  <fonts count="8"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8"/>
      <name val="Times New Roman"/>
      <family val="1"/>
      <charset val="204"/>
    </font>
    <font>
      <b/>
      <sz val="18"/>
      <name val="Times New Roman"/>
      <family val="1"/>
      <charset val="204"/>
    </font>
    <font>
      <sz val="14"/>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0" borderId="0" xfId="0" applyFont="1" applyAlignment="1">
      <alignment vertical="center" wrapText="1"/>
    </xf>
    <xf numFmtId="0" fontId="1" fillId="0" borderId="0" xfId="0" applyFont="1" applyAlignment="1">
      <alignment vertical="center"/>
    </xf>
    <xf numFmtId="165" fontId="1" fillId="0" borderId="1" xfId="0" applyNumberFormat="1" applyFont="1" applyBorder="1" applyAlignment="1">
      <alignment horizontal="center" vertical="top" wrapText="1"/>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 fillId="0" borderId="1" xfId="1" applyFont="1" applyBorder="1" applyAlignment="1">
      <alignment horizontal="left" vertical="top" wrapText="1"/>
    </xf>
    <xf numFmtId="49" fontId="1" fillId="0" borderId="1" xfId="0" applyNumberFormat="1" applyFont="1" applyBorder="1" applyAlignment="1">
      <alignment horizontal="center" vertical="top" wrapText="1"/>
    </xf>
    <xf numFmtId="172"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65" fontId="1" fillId="0" borderId="1" xfId="0" applyNumberFormat="1" applyFont="1" applyFill="1" applyBorder="1" applyAlignment="1">
      <alignment horizontal="center" vertical="top" wrapText="1"/>
    </xf>
    <xf numFmtId="172" fontId="1" fillId="0"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applyAlignment="1">
      <alignment horizontal="left" vertical="top"/>
    </xf>
    <xf numFmtId="49" fontId="7" fillId="0" borderId="0" xfId="0" applyNumberFormat="1" applyFont="1" applyAlignment="1">
      <alignment horizontal="left" vertical="top"/>
    </xf>
    <xf numFmtId="0" fontId="7" fillId="0" borderId="0" xfId="1" applyFont="1" applyBorder="1" applyAlignment="1">
      <alignment horizontal="left" vertical="top" wrapText="1"/>
    </xf>
    <xf numFmtId="0" fontId="5" fillId="0" borderId="0" xfId="0" applyFont="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left" wrapText="1"/>
    </xf>
    <xf numFmtId="0" fontId="1" fillId="0" borderId="0" xfId="0" applyFont="1" applyAlignment="1">
      <alignment horizontal="center" vertical="center"/>
    </xf>
    <xf numFmtId="0" fontId="6"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1" fillId="0" borderId="5"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view="pageLayout" zoomScale="75" zoomScaleNormal="90" zoomScaleSheetLayoutView="100" zoomScalePageLayoutView="75" workbookViewId="0">
      <selection activeCell="O4" sqref="O4"/>
    </sheetView>
  </sheetViews>
  <sheetFormatPr defaultColWidth="9" defaultRowHeight="12" x14ac:dyDescent="0.25"/>
  <cols>
    <col min="1" max="1" width="41.42578125" style="2" customWidth="1"/>
    <col min="2" max="2" width="5.5703125" style="6"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4" hidden="1" customWidth="1"/>
    <col min="17" max="17" width="13.5703125" style="4" hidden="1" customWidth="1"/>
    <col min="18" max="16384" width="9" style="4"/>
  </cols>
  <sheetData>
    <row r="1" spans="1:17" ht="162" customHeight="1" x14ac:dyDescent="0.25">
      <c r="A1" s="1"/>
      <c r="B1" s="2"/>
      <c r="L1" s="35" t="s">
        <v>112</v>
      </c>
      <c r="M1" s="35"/>
      <c r="N1" s="35"/>
      <c r="O1" s="35"/>
    </row>
    <row r="2" spans="1:17" ht="98.25" customHeight="1" x14ac:dyDescent="0.25">
      <c r="A2" s="39" t="s">
        <v>113</v>
      </c>
      <c r="B2" s="39"/>
      <c r="C2" s="39"/>
      <c r="D2" s="39"/>
      <c r="E2" s="39"/>
      <c r="F2" s="39"/>
      <c r="G2" s="39"/>
      <c r="H2" s="39"/>
      <c r="I2" s="39"/>
      <c r="J2" s="39"/>
      <c r="K2" s="39"/>
      <c r="L2" s="39"/>
      <c r="M2" s="39"/>
      <c r="N2" s="39"/>
      <c r="O2" s="39"/>
    </row>
    <row r="3" spans="1:17" ht="63.75" customHeight="1" x14ac:dyDescent="0.25">
      <c r="A3" s="41" t="s">
        <v>0</v>
      </c>
      <c r="B3" s="44" t="s">
        <v>1</v>
      </c>
      <c r="C3" s="41" t="s">
        <v>2</v>
      </c>
      <c r="D3" s="40" t="s">
        <v>67</v>
      </c>
      <c r="E3" s="40"/>
      <c r="F3" s="40"/>
      <c r="G3" s="40" t="s">
        <v>71</v>
      </c>
      <c r="H3" s="40"/>
      <c r="I3" s="40"/>
      <c r="J3" s="40" t="s">
        <v>111</v>
      </c>
      <c r="K3" s="40"/>
      <c r="L3" s="40" t="s">
        <v>72</v>
      </c>
      <c r="M3" s="40"/>
      <c r="N3" s="40"/>
      <c r="O3" s="40"/>
    </row>
    <row r="4" spans="1:17" ht="198" customHeight="1" x14ac:dyDescent="0.25">
      <c r="A4" s="42"/>
      <c r="B4" s="45"/>
      <c r="C4" s="42"/>
      <c r="D4" s="41" t="s">
        <v>108</v>
      </c>
      <c r="E4" s="41" t="s">
        <v>73</v>
      </c>
      <c r="F4" s="41" t="s">
        <v>74</v>
      </c>
      <c r="G4" s="16" t="s">
        <v>114</v>
      </c>
      <c r="H4" s="16" t="s">
        <v>109</v>
      </c>
      <c r="I4" s="16" t="s">
        <v>75</v>
      </c>
      <c r="J4" s="16" t="s">
        <v>76</v>
      </c>
      <c r="K4" s="16" t="s">
        <v>77</v>
      </c>
      <c r="L4" s="16" t="s">
        <v>76</v>
      </c>
      <c r="M4" s="16" t="s">
        <v>99</v>
      </c>
      <c r="N4" s="16" t="s">
        <v>77</v>
      </c>
      <c r="O4" s="16" t="s">
        <v>99</v>
      </c>
      <c r="P4" s="7" t="s">
        <v>94</v>
      </c>
      <c r="Q4" s="8" t="s">
        <v>95</v>
      </c>
    </row>
    <row r="5" spans="1:17" x14ac:dyDescent="0.25">
      <c r="A5" s="43"/>
      <c r="B5" s="46"/>
      <c r="C5" s="43"/>
      <c r="D5" s="43"/>
      <c r="E5" s="43"/>
      <c r="F5" s="43"/>
      <c r="G5" s="16" t="s">
        <v>78</v>
      </c>
      <c r="H5" s="16" t="s">
        <v>78</v>
      </c>
      <c r="I5" s="16" t="s">
        <v>78</v>
      </c>
      <c r="J5" s="16" t="s">
        <v>78</v>
      </c>
      <c r="K5" s="16" t="s">
        <v>78</v>
      </c>
      <c r="L5" s="16" t="s">
        <v>79</v>
      </c>
      <c r="M5" s="16" t="s">
        <v>3</v>
      </c>
      <c r="N5" s="16" t="s">
        <v>79</v>
      </c>
      <c r="O5" s="16" t="s">
        <v>3</v>
      </c>
      <c r="P5" s="7" t="s">
        <v>96</v>
      </c>
      <c r="Q5" s="7" t="s">
        <v>79</v>
      </c>
    </row>
    <row r="6" spans="1:17" s="5" customFormat="1" ht="14.25" customHeight="1" x14ac:dyDescent="0.25">
      <c r="A6" s="31">
        <v>1</v>
      </c>
      <c r="B6" s="11" t="s">
        <v>4</v>
      </c>
      <c r="C6" s="16">
        <v>3</v>
      </c>
      <c r="D6" s="16" t="s">
        <v>5</v>
      </c>
      <c r="E6" s="16">
        <v>5</v>
      </c>
      <c r="F6" s="16">
        <v>6</v>
      </c>
      <c r="G6" s="16" t="s">
        <v>6</v>
      </c>
      <c r="H6" s="16">
        <v>8</v>
      </c>
      <c r="I6" s="16">
        <v>9</v>
      </c>
      <c r="J6" s="16">
        <v>10</v>
      </c>
      <c r="K6" s="16">
        <v>11</v>
      </c>
      <c r="L6" s="16">
        <v>12</v>
      </c>
      <c r="M6" s="16">
        <v>13</v>
      </c>
      <c r="N6" s="16">
        <v>14</v>
      </c>
      <c r="O6" s="16">
        <v>15</v>
      </c>
      <c r="P6" s="9">
        <v>1120.412</v>
      </c>
      <c r="Q6" s="9">
        <f>Q9+Q14+Q16+Q20+Q25+Q30+Q32+Q36+Q38+Q44+Q45+Q46</f>
        <v>6018856</v>
      </c>
    </row>
    <row r="7" spans="1:17" ht="48" x14ac:dyDescent="0.25">
      <c r="A7" s="10" t="s">
        <v>7</v>
      </c>
      <c r="B7" s="11" t="s">
        <v>8</v>
      </c>
      <c r="C7" s="16"/>
      <c r="D7" s="16" t="s">
        <v>57</v>
      </c>
      <c r="E7" s="16" t="s">
        <v>57</v>
      </c>
      <c r="F7" s="17" t="s">
        <v>57</v>
      </c>
      <c r="G7" s="17" t="s">
        <v>57</v>
      </c>
      <c r="H7" s="17" t="s">
        <v>57</v>
      </c>
      <c r="I7" s="3" t="s">
        <v>57</v>
      </c>
      <c r="J7" s="13">
        <f>J9+J14+J16+J20+J25+J28+J32+J36+J38+J41+J42+J43</f>
        <v>5484.7224419588511</v>
      </c>
      <c r="K7" s="13">
        <f>K9+K14+K16+K20+K25+K28+K32+K36+J41</f>
        <v>112.71999999999998</v>
      </c>
      <c r="L7" s="3">
        <f>L9+L14+L16+L20+L25+L28+L32+L35+L43</f>
        <v>6158701.7999999998</v>
      </c>
      <c r="M7" s="15">
        <f>M9+M14+M16+M20+M25+M28+M32+M35+M43</f>
        <v>0.99983480284757409</v>
      </c>
      <c r="N7" s="13">
        <f>N9+N14+N16+N20+N25+N28+N32+N36+L41</f>
        <v>139845.79999999999</v>
      </c>
      <c r="O7" s="15">
        <f>O9+O14+O16+O20+O25+O28+O32+O36+M41</f>
        <v>1</v>
      </c>
      <c r="Q7" s="9"/>
    </row>
    <row r="8" spans="1:17" ht="12.95" customHeight="1" x14ac:dyDescent="0.25">
      <c r="A8" s="10" t="s">
        <v>10</v>
      </c>
      <c r="B8" s="11"/>
      <c r="C8" s="16"/>
      <c r="D8" s="16"/>
      <c r="E8" s="16"/>
      <c r="F8" s="17"/>
      <c r="G8" s="17"/>
      <c r="H8" s="17"/>
      <c r="I8" s="3"/>
      <c r="J8" s="3"/>
      <c r="K8" s="3"/>
      <c r="L8" s="3"/>
      <c r="M8" s="15"/>
      <c r="N8" s="3"/>
      <c r="O8" s="15"/>
      <c r="Q8" s="9"/>
    </row>
    <row r="9" spans="1:17" ht="47.25" customHeight="1" x14ac:dyDescent="0.25">
      <c r="A9" s="10" t="s">
        <v>80</v>
      </c>
      <c r="B9" s="11" t="s">
        <v>4</v>
      </c>
      <c r="C9" s="16" t="s">
        <v>56</v>
      </c>
      <c r="D9" s="18">
        <f>E9+F9</f>
        <v>8.0299999999999989E-3</v>
      </c>
      <c r="E9" s="19">
        <v>4.0000000000000001E-3</v>
      </c>
      <c r="F9" s="18">
        <v>4.0299999999999997E-3</v>
      </c>
      <c r="G9" s="20">
        <f>(E9*H9+F9*I9)/D9</f>
        <v>5917.8802739726034</v>
      </c>
      <c r="H9" s="20">
        <v>1691.68</v>
      </c>
      <c r="I9" s="20">
        <v>10112.620000000001</v>
      </c>
      <c r="J9" s="20">
        <f>J10+J11+K9</f>
        <v>48.054370285216507</v>
      </c>
      <c r="K9" s="20">
        <v>40.76</v>
      </c>
      <c r="L9" s="14">
        <f>L10+L11+N9</f>
        <v>58735.78</v>
      </c>
      <c r="M9" s="15">
        <f>L9/L7</f>
        <v>9.5370391208095193E-3</v>
      </c>
      <c r="N9" s="20">
        <v>50563.08</v>
      </c>
      <c r="O9" s="15">
        <f>N9/N7</f>
        <v>0.36156309306393186</v>
      </c>
      <c r="Q9" s="9">
        <v>8172.7</v>
      </c>
    </row>
    <row r="10" spans="1:17" ht="25.5" customHeight="1" x14ac:dyDescent="0.25">
      <c r="A10" s="10" t="s">
        <v>81</v>
      </c>
      <c r="B10" s="11" t="s">
        <v>11</v>
      </c>
      <c r="C10" s="16" t="s">
        <v>56</v>
      </c>
      <c r="D10" s="19">
        <f>E10</f>
        <v>4.0000000000000001E-3</v>
      </c>
      <c r="E10" s="19">
        <v>4.0000000000000001E-3</v>
      </c>
      <c r="F10" s="21" t="s">
        <v>57</v>
      </c>
      <c r="G10" s="20">
        <f>(E10*H10)/D10</f>
        <v>404.55</v>
      </c>
      <c r="H10" s="20">
        <v>404.55</v>
      </c>
      <c r="I10" s="14" t="s">
        <v>57</v>
      </c>
      <c r="J10" s="20">
        <f>Q10/P6</f>
        <v>1.4298311692484549</v>
      </c>
      <c r="K10" s="14" t="s">
        <v>57</v>
      </c>
      <c r="L10" s="14">
        <f>Q10</f>
        <v>1602</v>
      </c>
      <c r="M10" s="15">
        <f>L10/L7</f>
        <v>2.6011975445864259E-4</v>
      </c>
      <c r="N10" s="14" t="s">
        <v>57</v>
      </c>
      <c r="O10" s="15" t="s">
        <v>57</v>
      </c>
      <c r="Q10" s="9">
        <v>1602</v>
      </c>
    </row>
    <row r="11" spans="1:17" ht="26.45" customHeight="1" x14ac:dyDescent="0.25">
      <c r="A11" s="10" t="s">
        <v>12</v>
      </c>
      <c r="B11" s="11" t="s">
        <v>13</v>
      </c>
      <c r="C11" s="16" t="s">
        <v>56</v>
      </c>
      <c r="D11" s="22">
        <f>E11+F11</f>
        <v>8.0000000000000004E-4</v>
      </c>
      <c r="E11" s="19">
        <v>8.0000000000000004E-4</v>
      </c>
      <c r="F11" s="14">
        <v>0</v>
      </c>
      <c r="G11" s="20">
        <f>(E11*H11+F11*I11)/D11</f>
        <v>7542.4</v>
      </c>
      <c r="H11" s="20">
        <v>7542.4</v>
      </c>
      <c r="I11" s="14">
        <v>0</v>
      </c>
      <c r="J11" s="20">
        <f>Q11/P6</f>
        <v>5.8645391159680544</v>
      </c>
      <c r="K11" s="14">
        <v>0</v>
      </c>
      <c r="L11" s="20">
        <f>Q11</f>
        <v>6570.7</v>
      </c>
      <c r="M11" s="15">
        <f>L11/L7</f>
        <v>1.0668969229846459E-3</v>
      </c>
      <c r="N11" s="14">
        <v>0</v>
      </c>
      <c r="O11" s="15">
        <f>N11/N7</f>
        <v>0</v>
      </c>
      <c r="Q11" s="9">
        <v>6570.7</v>
      </c>
    </row>
    <row r="12" spans="1:17" ht="24" customHeight="1" x14ac:dyDescent="0.25">
      <c r="A12" s="10" t="s">
        <v>82</v>
      </c>
      <c r="B12" s="11" t="s">
        <v>14</v>
      </c>
      <c r="C12" s="16"/>
      <c r="D12" s="19"/>
      <c r="E12" s="19"/>
      <c r="F12" s="21"/>
      <c r="G12" s="21"/>
      <c r="H12" s="21"/>
      <c r="I12" s="14"/>
      <c r="J12" s="14"/>
      <c r="K12" s="14"/>
      <c r="L12" s="14"/>
      <c r="M12" s="15"/>
      <c r="N12" s="14"/>
      <c r="O12" s="15"/>
      <c r="Q12" s="9"/>
    </row>
    <row r="13" spans="1:17" x14ac:dyDescent="0.25">
      <c r="A13" s="10" t="s">
        <v>83</v>
      </c>
      <c r="B13" s="11" t="s">
        <v>15</v>
      </c>
      <c r="C13" s="16"/>
      <c r="D13" s="19"/>
      <c r="E13" s="19"/>
      <c r="F13" s="21"/>
      <c r="G13" s="21"/>
      <c r="H13" s="21"/>
      <c r="I13" s="14"/>
      <c r="J13" s="14"/>
      <c r="K13" s="14"/>
      <c r="L13" s="14"/>
      <c r="M13" s="15"/>
      <c r="N13" s="14"/>
      <c r="O13" s="15"/>
      <c r="Q13" s="9"/>
    </row>
    <row r="14" spans="1:17" ht="24" x14ac:dyDescent="0.25">
      <c r="A14" s="10" t="s">
        <v>69</v>
      </c>
      <c r="B14" s="11" t="s">
        <v>16</v>
      </c>
      <c r="C14" s="16" t="s">
        <v>58</v>
      </c>
      <c r="D14" s="18">
        <f>E14+F14</f>
        <v>0.28680300000000003</v>
      </c>
      <c r="E14" s="19">
        <v>0.17</v>
      </c>
      <c r="F14" s="18">
        <v>0.116803</v>
      </c>
      <c r="G14" s="20">
        <f>(E14*H14+F14*I14)/D14</f>
        <v>501.04085720860667</v>
      </c>
      <c r="H14" s="20">
        <v>664.6</v>
      </c>
      <c r="I14" s="20">
        <v>262.99</v>
      </c>
      <c r="J14" s="20">
        <f>(Q14/P6)+K14</f>
        <v>141.22943759974009</v>
      </c>
      <c r="K14" s="20">
        <v>30.72</v>
      </c>
      <c r="L14" s="20">
        <f>Q14+N14</f>
        <v>161925.83000000002</v>
      </c>
      <c r="M14" s="15">
        <f>L14/L7</f>
        <v>2.6292201710431898E-2</v>
      </c>
      <c r="N14" s="20">
        <v>38109.730000000003</v>
      </c>
      <c r="O14" s="15">
        <f>N14/N7</f>
        <v>0.27251251020767164</v>
      </c>
      <c r="Q14" s="9">
        <v>123816.1</v>
      </c>
    </row>
    <row r="15" spans="1:17" ht="30.2" customHeight="1" x14ac:dyDescent="0.25">
      <c r="A15" s="10" t="s">
        <v>81</v>
      </c>
      <c r="B15" s="11" t="s">
        <v>17</v>
      </c>
      <c r="C15" s="16" t="s">
        <v>58</v>
      </c>
      <c r="D15" s="19"/>
      <c r="E15" s="19"/>
      <c r="F15" s="21" t="s">
        <v>57</v>
      </c>
      <c r="G15" s="21"/>
      <c r="H15" s="21"/>
      <c r="I15" s="14" t="s">
        <v>57</v>
      </c>
      <c r="J15" s="14"/>
      <c r="K15" s="14" t="s">
        <v>57</v>
      </c>
      <c r="L15" s="14"/>
      <c r="M15" s="15"/>
      <c r="N15" s="14" t="s">
        <v>57</v>
      </c>
      <c r="O15" s="15" t="s">
        <v>57</v>
      </c>
      <c r="Q15" s="9"/>
    </row>
    <row r="16" spans="1:17" x14ac:dyDescent="0.25">
      <c r="A16" s="10" t="s">
        <v>100</v>
      </c>
      <c r="B16" s="11" t="s">
        <v>18</v>
      </c>
      <c r="C16" s="16" t="s">
        <v>59</v>
      </c>
      <c r="D16" s="18">
        <f>E16+F16</f>
        <v>6.2838000000000005E-2</v>
      </c>
      <c r="E16" s="19">
        <v>5.5E-2</v>
      </c>
      <c r="F16" s="18">
        <v>7.8379999999999995E-3</v>
      </c>
      <c r="G16" s="20">
        <f>(E16*H16+F16*I16)/D16</f>
        <v>1776.7887832203442</v>
      </c>
      <c r="H16" s="20">
        <v>1928.3</v>
      </c>
      <c r="I16" s="20">
        <v>713.62</v>
      </c>
      <c r="J16" s="20">
        <f>(Q16/P6)+K16</f>
        <v>111.85537380892029</v>
      </c>
      <c r="K16" s="20">
        <v>5.59</v>
      </c>
      <c r="L16" s="20">
        <f>Q16+N16</f>
        <v>126000.28</v>
      </c>
      <c r="M16" s="15">
        <f>L16/L7</f>
        <v>2.0458902556379659E-2</v>
      </c>
      <c r="N16" s="20">
        <v>6939.28</v>
      </c>
      <c r="O16" s="15">
        <f>N16/N7</f>
        <v>4.9620939634940769E-2</v>
      </c>
      <c r="Q16" s="9">
        <v>119061</v>
      </c>
    </row>
    <row r="17" spans="1:17" ht="30.2" customHeight="1" x14ac:dyDescent="0.25">
      <c r="A17" s="10" t="s">
        <v>81</v>
      </c>
      <c r="B17" s="11" t="s">
        <v>19</v>
      </c>
      <c r="C17" s="16" t="s">
        <v>59</v>
      </c>
      <c r="D17" s="19"/>
      <c r="E17" s="19"/>
      <c r="F17" s="21" t="s">
        <v>57</v>
      </c>
      <c r="G17" s="21"/>
      <c r="H17" s="21"/>
      <c r="I17" s="14" t="s">
        <v>57</v>
      </c>
      <c r="J17" s="14"/>
      <c r="K17" s="14" t="s">
        <v>57</v>
      </c>
      <c r="L17" s="14"/>
      <c r="M17" s="15"/>
      <c r="N17" s="14" t="s">
        <v>57</v>
      </c>
      <c r="O17" s="15" t="s">
        <v>57</v>
      </c>
      <c r="Q17" s="9"/>
    </row>
    <row r="18" spans="1:17" ht="24" x14ac:dyDescent="0.25">
      <c r="A18" s="10" t="s">
        <v>84</v>
      </c>
      <c r="B18" s="11" t="s">
        <v>20</v>
      </c>
      <c r="C18" s="16" t="s">
        <v>60</v>
      </c>
      <c r="D18" s="19"/>
      <c r="E18" s="19"/>
      <c r="F18" s="21"/>
      <c r="G18" s="21"/>
      <c r="H18" s="21"/>
      <c r="I18" s="14"/>
      <c r="J18" s="14"/>
      <c r="K18" s="14"/>
      <c r="L18" s="14"/>
      <c r="M18" s="15"/>
      <c r="N18" s="14"/>
      <c r="O18" s="15"/>
      <c r="Q18" s="9"/>
    </row>
    <row r="19" spans="1:17" ht="26.45" customHeight="1" x14ac:dyDescent="0.25">
      <c r="A19" s="10" t="s">
        <v>81</v>
      </c>
      <c r="B19" s="11" t="s">
        <v>21</v>
      </c>
      <c r="C19" s="16" t="s">
        <v>60</v>
      </c>
      <c r="D19" s="19"/>
      <c r="E19" s="19"/>
      <c r="F19" s="21" t="s">
        <v>57</v>
      </c>
      <c r="G19" s="21"/>
      <c r="H19" s="21"/>
      <c r="I19" s="14" t="s">
        <v>57</v>
      </c>
      <c r="J19" s="14"/>
      <c r="K19" s="14" t="s">
        <v>57</v>
      </c>
      <c r="L19" s="14"/>
      <c r="M19" s="15"/>
      <c r="N19" s="14" t="s">
        <v>57</v>
      </c>
      <c r="O19" s="15" t="s">
        <v>57</v>
      </c>
      <c r="Q19" s="9"/>
    </row>
    <row r="20" spans="1:17" ht="36" x14ac:dyDescent="0.25">
      <c r="A20" s="10" t="s">
        <v>85</v>
      </c>
      <c r="B20" s="11" t="s">
        <v>22</v>
      </c>
      <c r="C20" s="16" t="s">
        <v>60</v>
      </c>
      <c r="D20" s="23">
        <f>E20+F20</f>
        <v>3.0000000000000001E-3</v>
      </c>
      <c r="E20" s="19">
        <v>3.0000000000000001E-3</v>
      </c>
      <c r="F20" s="14">
        <v>0</v>
      </c>
      <c r="G20" s="20">
        <f>(E20*H20+F20*I20)/D20</f>
        <v>20816.900000000001</v>
      </c>
      <c r="H20" s="20">
        <v>20816.900000000001</v>
      </c>
      <c r="I20" s="14">
        <v>0</v>
      </c>
      <c r="J20" s="20">
        <f>Q20/P6</f>
        <v>54.056186474261253</v>
      </c>
      <c r="K20" s="14">
        <v>0</v>
      </c>
      <c r="L20" s="20">
        <f>Q20</f>
        <v>60565.2</v>
      </c>
      <c r="M20" s="15">
        <f>L20/L7</f>
        <v>9.8340854886008605E-3</v>
      </c>
      <c r="N20" s="14">
        <v>0</v>
      </c>
      <c r="O20" s="15">
        <f>N20/N7</f>
        <v>0</v>
      </c>
      <c r="Q20" s="9">
        <v>60565.2</v>
      </c>
    </row>
    <row r="21" spans="1:17" ht="27.75" customHeight="1" x14ac:dyDescent="0.25">
      <c r="A21" s="10" t="s">
        <v>81</v>
      </c>
      <c r="B21" s="11" t="s">
        <v>23</v>
      </c>
      <c r="C21" s="16" t="s">
        <v>60</v>
      </c>
      <c r="D21" s="24"/>
      <c r="E21" s="24"/>
      <c r="F21" s="21" t="s">
        <v>57</v>
      </c>
      <c r="G21" s="14"/>
      <c r="H21" s="14"/>
      <c r="I21" s="14" t="s">
        <v>57</v>
      </c>
      <c r="J21" s="14"/>
      <c r="K21" s="14" t="s">
        <v>57</v>
      </c>
      <c r="L21" s="14"/>
      <c r="M21" s="15"/>
      <c r="N21" s="14" t="s">
        <v>57</v>
      </c>
      <c r="O21" s="15" t="s">
        <v>57</v>
      </c>
      <c r="Q21" s="9"/>
    </row>
    <row r="22" spans="1:17" ht="24" x14ac:dyDescent="0.25">
      <c r="A22" s="10" t="s">
        <v>24</v>
      </c>
      <c r="B22" s="11" t="s">
        <v>25</v>
      </c>
      <c r="C22" s="16"/>
      <c r="D22" s="19"/>
      <c r="E22" s="19"/>
      <c r="F22" s="21"/>
      <c r="G22" s="21"/>
      <c r="H22" s="21"/>
      <c r="I22" s="14"/>
      <c r="J22" s="14"/>
      <c r="K22" s="14"/>
      <c r="L22" s="14"/>
      <c r="M22" s="15"/>
      <c r="N22" s="14"/>
      <c r="O22" s="15"/>
      <c r="Q22" s="9"/>
    </row>
    <row r="23" spans="1:17" ht="28.5" customHeight="1" x14ac:dyDescent="0.25">
      <c r="A23" s="10" t="s">
        <v>86</v>
      </c>
      <c r="B23" s="11" t="s">
        <v>26</v>
      </c>
      <c r="C23" s="16" t="s">
        <v>60</v>
      </c>
      <c r="D23" s="19"/>
      <c r="E23" s="19"/>
      <c r="F23" s="21"/>
      <c r="G23" s="21"/>
      <c r="H23" s="21"/>
      <c r="I23" s="14"/>
      <c r="J23" s="14"/>
      <c r="K23" s="14"/>
      <c r="L23" s="14"/>
      <c r="M23" s="15"/>
      <c r="N23" s="14"/>
      <c r="O23" s="15"/>
      <c r="Q23" s="9"/>
    </row>
    <row r="24" spans="1:17" ht="38.25" customHeight="1" x14ac:dyDescent="0.25">
      <c r="A24" s="10" t="s">
        <v>81</v>
      </c>
      <c r="B24" s="11" t="s">
        <v>27</v>
      </c>
      <c r="C24" s="16" t="s">
        <v>60</v>
      </c>
      <c r="D24" s="19"/>
      <c r="E24" s="19"/>
      <c r="F24" s="21" t="s">
        <v>57</v>
      </c>
      <c r="G24" s="21"/>
      <c r="H24" s="21"/>
      <c r="I24" s="14" t="s">
        <v>57</v>
      </c>
      <c r="J24" s="14"/>
      <c r="K24" s="14" t="s">
        <v>57</v>
      </c>
      <c r="L24" s="14"/>
      <c r="M24" s="15"/>
      <c r="N24" s="14" t="s">
        <v>57</v>
      </c>
      <c r="O24" s="15" t="s">
        <v>57</v>
      </c>
      <c r="Q24" s="9"/>
    </row>
    <row r="25" spans="1:17" ht="25.15" customHeight="1" x14ac:dyDescent="0.25">
      <c r="A25" s="10" t="s">
        <v>87</v>
      </c>
      <c r="B25" s="11" t="s">
        <v>28</v>
      </c>
      <c r="C25" s="16" t="s">
        <v>66</v>
      </c>
      <c r="D25" s="18">
        <f>E25+F25</f>
        <v>1.0675E-2</v>
      </c>
      <c r="E25" s="25">
        <v>0.01</v>
      </c>
      <c r="F25" s="18">
        <v>6.7500000000000004E-4</v>
      </c>
      <c r="G25" s="20">
        <f>(E25*H25+F25*I25)/D25</f>
        <v>113903.27468384073</v>
      </c>
      <c r="H25" s="20">
        <v>120350.2</v>
      </c>
      <c r="I25" s="20">
        <v>18393.27</v>
      </c>
      <c r="J25" s="20">
        <f>(Q25/P6)+K25</f>
        <v>1250.5500807203066</v>
      </c>
      <c r="K25" s="20">
        <v>12.42</v>
      </c>
      <c r="L25" s="20">
        <f>Q25+N25</f>
        <v>1402629.36</v>
      </c>
      <c r="M25" s="15">
        <f>L25/L7</f>
        <v>0.22774756848919039</v>
      </c>
      <c r="N25" s="20">
        <v>15413.56</v>
      </c>
      <c r="O25" s="15">
        <f>N25/N7</f>
        <v>0.1102182546776521</v>
      </c>
      <c r="Q25" s="9">
        <v>1387215.8</v>
      </c>
    </row>
    <row r="26" spans="1:17" ht="36.75" customHeight="1" x14ac:dyDescent="0.25">
      <c r="A26" s="10" t="s">
        <v>81</v>
      </c>
      <c r="B26" s="11" t="s">
        <v>29</v>
      </c>
      <c r="C26" s="16"/>
      <c r="D26" s="16"/>
      <c r="E26" s="16"/>
      <c r="F26" s="17" t="s">
        <v>57</v>
      </c>
      <c r="G26" s="17"/>
      <c r="H26" s="17"/>
      <c r="I26" s="3" t="s">
        <v>57</v>
      </c>
      <c r="J26" s="3"/>
      <c r="K26" s="3" t="s">
        <v>57</v>
      </c>
      <c r="L26" s="3"/>
      <c r="M26" s="15"/>
      <c r="N26" s="3" t="s">
        <v>57</v>
      </c>
      <c r="O26" s="15" t="s">
        <v>57</v>
      </c>
      <c r="Q26" s="9"/>
    </row>
    <row r="27" spans="1:17" x14ac:dyDescent="0.25">
      <c r="A27" s="10" t="s">
        <v>30</v>
      </c>
      <c r="B27" s="11" t="s">
        <v>31</v>
      </c>
      <c r="C27" s="16"/>
      <c r="D27" s="16"/>
      <c r="E27" s="16"/>
      <c r="F27" s="17"/>
      <c r="G27" s="17"/>
      <c r="H27" s="17"/>
      <c r="I27" s="3"/>
      <c r="J27" s="3"/>
      <c r="K27" s="3"/>
      <c r="L27" s="3"/>
      <c r="M27" s="15"/>
      <c r="N27" s="3"/>
      <c r="O27" s="15"/>
      <c r="Q27" s="9"/>
    </row>
    <row r="28" spans="1:17" ht="47.25" customHeight="1" x14ac:dyDescent="0.25">
      <c r="A28" s="10" t="s">
        <v>88</v>
      </c>
      <c r="B28" s="11" t="s">
        <v>32</v>
      </c>
      <c r="C28" s="16" t="s">
        <v>58</v>
      </c>
      <c r="D28" s="26">
        <f>E28+F28</f>
        <v>7.3530000000000002E-3</v>
      </c>
      <c r="E28" s="27">
        <f>E29+E30</f>
        <v>2.8999999999999998E-3</v>
      </c>
      <c r="F28" s="28">
        <v>4.4530000000000004E-3</v>
      </c>
      <c r="G28" s="20">
        <f t="shared" ref="G28:G33" si="0">(E28*H28+F28*I28)/D28</f>
        <v>1801.6254345165239</v>
      </c>
      <c r="H28" s="13">
        <v>2966.6</v>
      </c>
      <c r="I28" s="13">
        <v>1042.94</v>
      </c>
      <c r="J28" s="13">
        <f>J29+J30</f>
        <v>13.170701206341953</v>
      </c>
      <c r="K28" s="13">
        <v>4.6399999999999997</v>
      </c>
      <c r="L28" s="13">
        <f>L29+L30</f>
        <v>15320.119999999999</v>
      </c>
      <c r="M28" s="15">
        <f>L28/L7</f>
        <v>2.4875567120330455E-3</v>
      </c>
      <c r="N28" s="13">
        <v>5762.22</v>
      </c>
      <c r="O28" s="15">
        <f>N28/N7</f>
        <v>4.1204097656132692E-2</v>
      </c>
      <c r="Q28" s="9"/>
    </row>
    <row r="29" spans="1:17" ht="39.200000000000003" customHeight="1" x14ac:dyDescent="0.25">
      <c r="A29" s="10" t="s">
        <v>33</v>
      </c>
      <c r="B29" s="11" t="s">
        <v>34</v>
      </c>
      <c r="C29" s="16" t="s">
        <v>58</v>
      </c>
      <c r="D29" s="28">
        <f t="shared" ref="D29:D33" si="1">E29+F29</f>
        <v>2.7680000000000001E-3</v>
      </c>
      <c r="E29" s="29">
        <v>0</v>
      </c>
      <c r="F29" s="28">
        <v>2.7680000000000001E-3</v>
      </c>
      <c r="G29" s="13">
        <f t="shared" si="0"/>
        <v>387.54</v>
      </c>
      <c r="H29" s="3">
        <v>0</v>
      </c>
      <c r="I29" s="13">
        <v>387.54</v>
      </c>
      <c r="J29" s="13">
        <f>K29</f>
        <v>1.07</v>
      </c>
      <c r="K29" s="13">
        <v>1.07</v>
      </c>
      <c r="L29" s="13">
        <f>N29</f>
        <v>1330.81</v>
      </c>
      <c r="M29" s="15">
        <f>L29/L7</f>
        <v>2.1608612386461056E-4</v>
      </c>
      <c r="N29" s="13">
        <v>1330.81</v>
      </c>
      <c r="O29" s="15">
        <f>N29/N7</f>
        <v>9.5162672028763114E-3</v>
      </c>
      <c r="Q29" s="9"/>
    </row>
    <row r="30" spans="1:17" ht="24.75" customHeight="1" x14ac:dyDescent="0.25">
      <c r="A30" s="10" t="s">
        <v>35</v>
      </c>
      <c r="B30" s="11" t="s">
        <v>36</v>
      </c>
      <c r="C30" s="16" t="s">
        <v>58</v>
      </c>
      <c r="D30" s="28">
        <f t="shared" si="1"/>
        <v>4.5849999999999997E-3</v>
      </c>
      <c r="E30" s="16">
        <v>2.8999999999999998E-3</v>
      </c>
      <c r="F30" s="28">
        <v>1.6850000000000001E-3</v>
      </c>
      <c r="G30" s="13">
        <f t="shared" si="0"/>
        <v>2655.2075899672845</v>
      </c>
      <c r="H30" s="13">
        <v>2966.6</v>
      </c>
      <c r="I30" s="13">
        <v>2119.2800000000002</v>
      </c>
      <c r="J30" s="13">
        <f>(Q30/P6)+K30</f>
        <v>12.100701206341952</v>
      </c>
      <c r="K30" s="13">
        <v>3.57</v>
      </c>
      <c r="L30" s="13">
        <f>Q30+N30</f>
        <v>13989.31</v>
      </c>
      <c r="M30" s="15">
        <f>L30/L7</f>
        <v>2.2714705881684352E-3</v>
      </c>
      <c r="N30" s="13">
        <v>4431.41</v>
      </c>
      <c r="O30" s="15">
        <f>N30/N7</f>
        <v>3.1687830453256377E-2</v>
      </c>
      <c r="Q30" s="9">
        <v>9557.9</v>
      </c>
    </row>
    <row r="31" spans="1:17" ht="19.5" customHeight="1" x14ac:dyDescent="0.25">
      <c r="A31" s="10" t="s">
        <v>37</v>
      </c>
      <c r="B31" s="11" t="s">
        <v>38</v>
      </c>
      <c r="C31" s="16" t="s">
        <v>58</v>
      </c>
      <c r="D31" s="26">
        <f t="shared" si="1"/>
        <v>4.5300000000000001E-4</v>
      </c>
      <c r="E31" s="29">
        <v>0</v>
      </c>
      <c r="F31" s="28">
        <v>4.5300000000000001E-4</v>
      </c>
      <c r="G31" s="13">
        <f t="shared" si="0"/>
        <v>2117.6999999999998</v>
      </c>
      <c r="H31" s="3">
        <v>0</v>
      </c>
      <c r="I31" s="13">
        <v>2117.6999999999998</v>
      </c>
      <c r="J31" s="13">
        <f>K31</f>
        <v>0.96</v>
      </c>
      <c r="K31" s="13">
        <v>0.96</v>
      </c>
      <c r="L31" s="13">
        <f>N31</f>
        <v>1190.1500000000001</v>
      </c>
      <c r="M31" s="15">
        <f>L31/L7</f>
        <v>1.9324689498686234E-4</v>
      </c>
      <c r="N31" s="13">
        <v>1190.1500000000001</v>
      </c>
      <c r="O31" s="15">
        <f>N31/N7</f>
        <v>8.5104450759336363E-3</v>
      </c>
      <c r="Q31" s="9"/>
    </row>
    <row r="32" spans="1:17" ht="61.5" customHeight="1" x14ac:dyDescent="0.25">
      <c r="A32" s="10" t="s">
        <v>90</v>
      </c>
      <c r="B32" s="11" t="s">
        <v>39</v>
      </c>
      <c r="C32" s="16" t="s">
        <v>61</v>
      </c>
      <c r="D32" s="28">
        <f t="shared" si="1"/>
        <v>2.7300000000000001E-2</v>
      </c>
      <c r="E32" s="30">
        <v>0.02</v>
      </c>
      <c r="F32" s="28">
        <v>7.3000000000000001E-3</v>
      </c>
      <c r="G32" s="20">
        <f t="shared" si="0"/>
        <v>3222.3751648351649</v>
      </c>
      <c r="H32" s="13">
        <v>3510.3</v>
      </c>
      <c r="I32" s="13">
        <v>2433.54</v>
      </c>
      <c r="J32" s="13">
        <f>(Q32/P6)+K32</f>
        <v>89.419179051991591</v>
      </c>
      <c r="K32" s="13">
        <v>17.77</v>
      </c>
      <c r="L32" s="13">
        <f>Q32+N32</f>
        <v>102317.13</v>
      </c>
      <c r="M32" s="15">
        <f>L32/L7</f>
        <v>1.6613424926662304E-2</v>
      </c>
      <c r="N32" s="13">
        <v>22040.53</v>
      </c>
      <c r="O32" s="15">
        <f>N32/N7</f>
        <v>0.15760594883793436</v>
      </c>
      <c r="Q32" s="9">
        <v>80276.600000000006</v>
      </c>
    </row>
    <row r="33" spans="1:17" ht="12.95" customHeight="1" x14ac:dyDescent="0.25">
      <c r="A33" s="10" t="s">
        <v>37</v>
      </c>
      <c r="B33" s="11" t="s">
        <v>40</v>
      </c>
      <c r="C33" s="16" t="s">
        <v>61</v>
      </c>
      <c r="D33" s="16">
        <f t="shared" si="1"/>
        <v>6.8800000000000003E-4</v>
      </c>
      <c r="E33" s="29">
        <v>0</v>
      </c>
      <c r="F33" s="28">
        <v>6.8800000000000003E-4</v>
      </c>
      <c r="G33" s="13">
        <f t="shared" si="0"/>
        <v>2593.5</v>
      </c>
      <c r="H33" s="3">
        <v>0</v>
      </c>
      <c r="I33" s="13">
        <v>2593.5</v>
      </c>
      <c r="J33" s="13">
        <f>K33</f>
        <v>1.79</v>
      </c>
      <c r="K33" s="13">
        <v>1.79</v>
      </c>
      <c r="L33" s="13">
        <f>N33</f>
        <v>2214.85</v>
      </c>
      <c r="M33" s="15">
        <f>L33/L7</f>
        <v>3.5962936214901654E-4</v>
      </c>
      <c r="N33" s="13">
        <v>2214.85</v>
      </c>
      <c r="O33" s="15">
        <f>N33/N7</f>
        <v>1.5837801349772394E-2</v>
      </c>
      <c r="Q33" s="9"/>
    </row>
    <row r="34" spans="1:17" ht="26.45" customHeight="1" x14ac:dyDescent="0.25">
      <c r="A34" s="10" t="s">
        <v>62</v>
      </c>
      <c r="B34" s="11" t="s">
        <v>41</v>
      </c>
      <c r="C34" s="16" t="s">
        <v>60</v>
      </c>
      <c r="D34" s="16"/>
      <c r="E34" s="16"/>
      <c r="F34" s="17"/>
      <c r="G34" s="17"/>
      <c r="H34" s="17"/>
      <c r="I34" s="3"/>
      <c r="J34" s="3"/>
      <c r="K34" s="3"/>
      <c r="L34" s="3"/>
      <c r="M34" s="15"/>
      <c r="N34" s="3"/>
      <c r="O34" s="15"/>
      <c r="Q34" s="9"/>
    </row>
    <row r="35" spans="1:17" ht="24.4" customHeight="1" x14ac:dyDescent="0.25">
      <c r="A35" s="10" t="s">
        <v>42</v>
      </c>
      <c r="B35" s="11"/>
      <c r="C35" s="16" t="s">
        <v>57</v>
      </c>
      <c r="D35" s="16" t="s">
        <v>57</v>
      </c>
      <c r="E35" s="16" t="s">
        <v>57</v>
      </c>
      <c r="F35" s="16" t="s">
        <v>57</v>
      </c>
      <c r="G35" s="16" t="s">
        <v>57</v>
      </c>
      <c r="H35" s="16" t="s">
        <v>57</v>
      </c>
      <c r="I35" s="16" t="s">
        <v>57</v>
      </c>
      <c r="J35" s="13">
        <f>J36+J37+J40</f>
        <v>1911.3041790341408</v>
      </c>
      <c r="K35" s="3" t="s">
        <v>9</v>
      </c>
      <c r="L35" s="13">
        <f>L36+L37+L40</f>
        <v>2141546.7999999998</v>
      </c>
      <c r="M35" s="15">
        <f>M36+M37</f>
        <v>0.34756178647909208</v>
      </c>
      <c r="N35" s="3">
        <v>0</v>
      </c>
      <c r="O35" s="15">
        <f>N35/N7</f>
        <v>0</v>
      </c>
      <c r="Q35" s="9"/>
    </row>
    <row r="36" spans="1:17" ht="156.19999999999999" customHeight="1" x14ac:dyDescent="0.25">
      <c r="A36" s="10" t="s">
        <v>89</v>
      </c>
      <c r="B36" s="11" t="s">
        <v>43</v>
      </c>
      <c r="C36" s="16" t="s">
        <v>57</v>
      </c>
      <c r="D36" s="16" t="s">
        <v>57</v>
      </c>
      <c r="E36" s="16" t="s">
        <v>57</v>
      </c>
      <c r="F36" s="16" t="s">
        <v>57</v>
      </c>
      <c r="G36" s="16" t="s">
        <v>57</v>
      </c>
      <c r="H36" s="16" t="s">
        <v>57</v>
      </c>
      <c r="I36" s="16" t="s">
        <v>57</v>
      </c>
      <c r="J36" s="13">
        <f>Q36/P6</f>
        <v>1889.4981488952276</v>
      </c>
      <c r="K36" s="3">
        <v>0</v>
      </c>
      <c r="L36" s="13">
        <f>Q36</f>
        <v>2117016.4</v>
      </c>
      <c r="M36" s="15">
        <f>L36/L7</f>
        <v>0.34374393642504336</v>
      </c>
      <c r="N36" s="3">
        <v>0</v>
      </c>
      <c r="O36" s="15">
        <f>N36/N7</f>
        <v>0</v>
      </c>
      <c r="Q36" s="9">
        <f>4230190.7-Q38-Q44-Q45-Q46</f>
        <v>2117016.4</v>
      </c>
    </row>
    <row r="37" spans="1:17" ht="36" x14ac:dyDescent="0.25">
      <c r="A37" s="10" t="s">
        <v>44</v>
      </c>
      <c r="B37" s="11" t="s">
        <v>45</v>
      </c>
      <c r="C37" s="16" t="s">
        <v>66</v>
      </c>
      <c r="D37" s="16">
        <f>D38+D39</f>
        <v>1E-4</v>
      </c>
      <c r="E37" s="16">
        <f>E38+E39</f>
        <v>1E-4</v>
      </c>
      <c r="F37" s="16" t="s">
        <v>57</v>
      </c>
      <c r="G37" s="13">
        <f>G38+G39</f>
        <v>140796.41</v>
      </c>
      <c r="H37" s="13">
        <f>H38+H39</f>
        <v>140796.41</v>
      </c>
      <c r="I37" s="16" t="s">
        <v>57</v>
      </c>
      <c r="J37" s="13">
        <f>J38+J39</f>
        <v>20.986030138913186</v>
      </c>
      <c r="K37" s="16" t="s">
        <v>57</v>
      </c>
      <c r="L37" s="13">
        <f>L38+L39</f>
        <v>23513</v>
      </c>
      <c r="M37" s="15">
        <f>M38+M39</f>
        <v>3.8178500540487284E-3</v>
      </c>
      <c r="N37" s="16"/>
      <c r="O37" s="12"/>
      <c r="Q37" s="9"/>
    </row>
    <row r="38" spans="1:17" ht="144" customHeight="1" x14ac:dyDescent="0.25">
      <c r="A38" s="10" t="s">
        <v>97</v>
      </c>
      <c r="B38" s="11" t="s">
        <v>46</v>
      </c>
      <c r="C38" s="16" t="s">
        <v>66</v>
      </c>
      <c r="D38" s="16">
        <f>E38</f>
        <v>1E-4</v>
      </c>
      <c r="E38" s="16">
        <v>1E-4</v>
      </c>
      <c r="F38" s="17" t="s">
        <v>57</v>
      </c>
      <c r="G38" s="13">
        <f>(E38*H38)/D38</f>
        <v>140796.41</v>
      </c>
      <c r="H38" s="13">
        <v>140796.41</v>
      </c>
      <c r="I38" s="3" t="s">
        <v>57</v>
      </c>
      <c r="J38" s="13">
        <f>Q38/P6</f>
        <v>20.986030138913186</v>
      </c>
      <c r="K38" s="3" t="s">
        <v>57</v>
      </c>
      <c r="L38" s="13">
        <f>Q38</f>
        <v>23513</v>
      </c>
      <c r="M38" s="15">
        <f>L38/L7</f>
        <v>3.8178500540487284E-3</v>
      </c>
      <c r="N38" s="3" t="s">
        <v>57</v>
      </c>
      <c r="O38" s="12" t="s">
        <v>57</v>
      </c>
      <c r="Q38" s="9">
        <v>23513</v>
      </c>
    </row>
    <row r="39" spans="1:17" ht="74.25" customHeight="1" x14ac:dyDescent="0.25">
      <c r="A39" s="10" t="s">
        <v>104</v>
      </c>
      <c r="B39" s="11" t="s">
        <v>47</v>
      </c>
      <c r="C39" s="16"/>
      <c r="D39" s="16"/>
      <c r="E39" s="16"/>
      <c r="F39" s="17" t="s">
        <v>9</v>
      </c>
      <c r="G39" s="17"/>
      <c r="H39" s="17"/>
      <c r="I39" s="3" t="s">
        <v>57</v>
      </c>
      <c r="J39" s="3">
        <v>0</v>
      </c>
      <c r="K39" s="3" t="s">
        <v>57</v>
      </c>
      <c r="L39" s="3">
        <v>0</v>
      </c>
      <c r="M39" s="12">
        <v>0</v>
      </c>
      <c r="N39" s="3" t="s">
        <v>57</v>
      </c>
      <c r="O39" s="12" t="s">
        <v>57</v>
      </c>
      <c r="Q39" s="9"/>
    </row>
    <row r="40" spans="1:17" ht="38.25" customHeight="1" x14ac:dyDescent="0.25">
      <c r="A40" s="10" t="s">
        <v>48</v>
      </c>
      <c r="B40" s="11" t="s">
        <v>49</v>
      </c>
      <c r="C40" s="16"/>
      <c r="D40" s="16"/>
      <c r="E40" s="16"/>
      <c r="F40" s="17" t="s">
        <v>57</v>
      </c>
      <c r="G40" s="17"/>
      <c r="H40" s="17"/>
      <c r="I40" s="3" t="s">
        <v>57</v>
      </c>
      <c r="J40" s="13">
        <f>J41+J42</f>
        <v>0.82</v>
      </c>
      <c r="K40" s="3" t="s">
        <v>57</v>
      </c>
      <c r="L40" s="13">
        <f>L41+L42</f>
        <v>1017.4</v>
      </c>
      <c r="M40" s="12">
        <f>M41+M42</f>
        <v>7.2751559217366559E-3</v>
      </c>
      <c r="N40" s="3" t="s">
        <v>57</v>
      </c>
      <c r="O40" s="12" t="s">
        <v>57</v>
      </c>
      <c r="Q40" s="9"/>
    </row>
    <row r="41" spans="1:17" ht="59.25" customHeight="1" x14ac:dyDescent="0.25">
      <c r="A41" s="10" t="s">
        <v>105</v>
      </c>
      <c r="B41" s="11" t="s">
        <v>50</v>
      </c>
      <c r="C41" s="16" t="s">
        <v>57</v>
      </c>
      <c r="D41" s="16" t="s">
        <v>57</v>
      </c>
      <c r="E41" s="16" t="s">
        <v>57</v>
      </c>
      <c r="F41" s="17" t="s">
        <v>57</v>
      </c>
      <c r="G41" s="17" t="s">
        <v>57</v>
      </c>
      <c r="H41" s="17" t="s">
        <v>57</v>
      </c>
      <c r="I41" s="3" t="s">
        <v>57</v>
      </c>
      <c r="J41" s="13">
        <v>0.82</v>
      </c>
      <c r="K41" s="3" t="s">
        <v>57</v>
      </c>
      <c r="L41" s="13">
        <v>1017.4</v>
      </c>
      <c r="M41" s="12">
        <f>L41/N7</f>
        <v>7.2751559217366559E-3</v>
      </c>
      <c r="N41" s="3" t="s">
        <v>57</v>
      </c>
      <c r="O41" s="12" t="s">
        <v>57</v>
      </c>
      <c r="Q41" s="9"/>
    </row>
    <row r="42" spans="1:17" ht="84.75" customHeight="1" x14ac:dyDescent="0.25">
      <c r="A42" s="10" t="s">
        <v>91</v>
      </c>
      <c r="B42" s="11" t="s">
        <v>51</v>
      </c>
      <c r="C42" s="16" t="s">
        <v>57</v>
      </c>
      <c r="D42" s="16" t="s">
        <v>57</v>
      </c>
      <c r="E42" s="16" t="s">
        <v>57</v>
      </c>
      <c r="F42" s="17" t="s">
        <v>57</v>
      </c>
      <c r="G42" s="17" t="s">
        <v>57</v>
      </c>
      <c r="H42" s="17" t="s">
        <v>57</v>
      </c>
      <c r="I42" s="3" t="s">
        <v>57</v>
      </c>
      <c r="J42" s="13">
        <v>0</v>
      </c>
      <c r="K42" s="3" t="s">
        <v>57</v>
      </c>
      <c r="L42" s="3">
        <v>0</v>
      </c>
      <c r="M42" s="12">
        <f>L42/L7</f>
        <v>0</v>
      </c>
      <c r="N42" s="3" t="s">
        <v>57</v>
      </c>
      <c r="O42" s="12" t="s">
        <v>57</v>
      </c>
      <c r="Q42" s="9"/>
    </row>
    <row r="43" spans="1:17" ht="61.5" customHeight="1" x14ac:dyDescent="0.25">
      <c r="A43" s="10" t="s">
        <v>52</v>
      </c>
      <c r="B43" s="11"/>
      <c r="C43" s="16" t="s">
        <v>57</v>
      </c>
      <c r="D43" s="16" t="s">
        <v>57</v>
      </c>
      <c r="E43" s="16" t="s">
        <v>57</v>
      </c>
      <c r="F43" s="17" t="s">
        <v>57</v>
      </c>
      <c r="G43" s="17" t="s">
        <v>57</v>
      </c>
      <c r="H43" s="17" t="s">
        <v>57</v>
      </c>
      <c r="I43" s="3" t="s">
        <v>57</v>
      </c>
      <c r="J43" s="13">
        <f>J44+J45+J46</f>
        <v>1865.0829337779317</v>
      </c>
      <c r="K43" s="3" t="s">
        <v>57</v>
      </c>
      <c r="L43" s="3">
        <f>L44+L45+L46</f>
        <v>2089661.3</v>
      </c>
      <c r="M43" s="12">
        <f>M44+M45+M46</f>
        <v>0.33930223736437437</v>
      </c>
      <c r="N43" s="3" t="s">
        <v>57</v>
      </c>
      <c r="O43" s="12" t="s">
        <v>57</v>
      </c>
      <c r="Q43" s="9"/>
    </row>
    <row r="44" spans="1:17" ht="47.65" customHeight="1" x14ac:dyDescent="0.25">
      <c r="A44" s="10" t="s">
        <v>63</v>
      </c>
      <c r="B44" s="11" t="s">
        <v>53</v>
      </c>
      <c r="C44" s="16" t="s">
        <v>57</v>
      </c>
      <c r="D44" s="16" t="s">
        <v>57</v>
      </c>
      <c r="E44" s="16" t="s">
        <v>57</v>
      </c>
      <c r="F44" s="17" t="s">
        <v>57</v>
      </c>
      <c r="G44" s="17" t="s">
        <v>57</v>
      </c>
      <c r="H44" s="17" t="s">
        <v>57</v>
      </c>
      <c r="I44" s="3" t="s">
        <v>57</v>
      </c>
      <c r="J44" s="13">
        <f>Q44/P6</f>
        <v>1833.3788820541015</v>
      </c>
      <c r="K44" s="3" t="s">
        <v>57</v>
      </c>
      <c r="L44" s="14">
        <f>Q44</f>
        <v>2054139.7</v>
      </c>
      <c r="M44" s="15">
        <f>L44/L7</f>
        <v>0.33353452833192865</v>
      </c>
      <c r="N44" s="3" t="s">
        <v>57</v>
      </c>
      <c r="O44" s="12" t="s">
        <v>57</v>
      </c>
      <c r="Q44" s="9">
        <f>2051272+367.7+1250+1250</f>
        <v>2054139.7</v>
      </c>
    </row>
    <row r="45" spans="1:17" ht="24" x14ac:dyDescent="0.25">
      <c r="A45" s="10" t="s">
        <v>64</v>
      </c>
      <c r="B45" s="11" t="s">
        <v>54</v>
      </c>
      <c r="C45" s="16" t="s">
        <v>57</v>
      </c>
      <c r="D45" s="16" t="s">
        <v>57</v>
      </c>
      <c r="E45" s="16" t="s">
        <v>57</v>
      </c>
      <c r="F45" s="16" t="s">
        <v>57</v>
      </c>
      <c r="G45" s="16" t="s">
        <v>57</v>
      </c>
      <c r="H45" s="16" t="s">
        <v>57</v>
      </c>
      <c r="I45" s="16" t="s">
        <v>57</v>
      </c>
      <c r="J45" s="13">
        <f>Q45/P6</f>
        <v>3.7843221957637012</v>
      </c>
      <c r="K45" s="3" t="s">
        <v>57</v>
      </c>
      <c r="L45" s="3">
        <f>Q45</f>
        <v>4240</v>
      </c>
      <c r="M45" s="12">
        <f>L45/L7</f>
        <v>6.8845677834247472E-4</v>
      </c>
      <c r="N45" s="3" t="s">
        <v>57</v>
      </c>
      <c r="O45" s="12" t="s">
        <v>57</v>
      </c>
      <c r="Q45" s="9">
        <v>4240</v>
      </c>
    </row>
    <row r="46" spans="1:17" ht="48.2" customHeight="1" x14ac:dyDescent="0.25">
      <c r="A46" s="10" t="s">
        <v>65</v>
      </c>
      <c r="B46" s="11" t="s">
        <v>55</v>
      </c>
      <c r="C46" s="16" t="s">
        <v>57</v>
      </c>
      <c r="D46" s="16" t="s">
        <v>57</v>
      </c>
      <c r="E46" s="16" t="s">
        <v>57</v>
      </c>
      <c r="F46" s="16" t="s">
        <v>57</v>
      </c>
      <c r="G46" s="16" t="s">
        <v>57</v>
      </c>
      <c r="H46" s="16" t="s">
        <v>57</v>
      </c>
      <c r="I46" s="16" t="s">
        <v>57</v>
      </c>
      <c r="J46" s="13">
        <f>Q46/P6</f>
        <v>27.919729528066458</v>
      </c>
      <c r="K46" s="3" t="s">
        <v>57</v>
      </c>
      <c r="L46" s="14">
        <f>Q46</f>
        <v>31281.599999999999</v>
      </c>
      <c r="M46" s="15">
        <f>L46/L7</f>
        <v>5.0792522541032916E-3</v>
      </c>
      <c r="N46" s="3" t="s">
        <v>57</v>
      </c>
      <c r="O46" s="12" t="s">
        <v>57</v>
      </c>
      <c r="Q46" s="9">
        <f>25748+5533.6</f>
        <v>31281.599999999999</v>
      </c>
    </row>
    <row r="47" spans="1:17" ht="20.25" customHeight="1" x14ac:dyDescent="0.25">
      <c r="A47" s="32" t="s">
        <v>101</v>
      </c>
      <c r="B47" s="33"/>
      <c r="C47" s="32"/>
      <c r="D47" s="32"/>
      <c r="E47" s="32"/>
      <c r="F47" s="32"/>
      <c r="G47" s="32"/>
      <c r="H47" s="32"/>
      <c r="I47" s="32"/>
      <c r="J47" s="32"/>
      <c r="K47" s="32"/>
      <c r="L47" s="32"/>
      <c r="M47" s="32"/>
      <c r="N47" s="32"/>
      <c r="O47" s="32"/>
    </row>
    <row r="48" spans="1:17" ht="108.75" customHeight="1" x14ac:dyDescent="0.25">
      <c r="A48" s="36" t="s">
        <v>102</v>
      </c>
      <c r="B48" s="36"/>
      <c r="C48" s="36"/>
      <c r="D48" s="36"/>
      <c r="E48" s="36"/>
      <c r="F48" s="36"/>
      <c r="G48" s="36"/>
      <c r="H48" s="36"/>
      <c r="I48" s="36"/>
      <c r="J48" s="36"/>
      <c r="K48" s="36"/>
      <c r="L48" s="36"/>
      <c r="M48" s="36"/>
      <c r="N48" s="36"/>
      <c r="O48" s="36"/>
    </row>
    <row r="49" spans="1:15" ht="37.5" customHeight="1" x14ac:dyDescent="0.3">
      <c r="A49" s="37" t="s">
        <v>98</v>
      </c>
      <c r="B49" s="37"/>
      <c r="C49" s="37"/>
      <c r="D49" s="37"/>
      <c r="E49" s="37"/>
      <c r="F49" s="37"/>
      <c r="G49" s="37"/>
      <c r="H49" s="37"/>
      <c r="I49" s="37"/>
      <c r="J49" s="37"/>
      <c r="K49" s="37"/>
      <c r="L49" s="37"/>
      <c r="M49" s="37"/>
      <c r="N49" s="37"/>
      <c r="O49" s="37"/>
    </row>
    <row r="50" spans="1:15" ht="93" customHeight="1" x14ac:dyDescent="0.3">
      <c r="A50" s="37" t="s">
        <v>107</v>
      </c>
      <c r="B50" s="37"/>
      <c r="C50" s="37"/>
      <c r="D50" s="37"/>
      <c r="E50" s="37"/>
      <c r="F50" s="37"/>
      <c r="G50" s="37"/>
      <c r="H50" s="37"/>
      <c r="I50" s="37"/>
      <c r="J50" s="37"/>
      <c r="K50" s="37"/>
      <c r="L50" s="37"/>
      <c r="M50" s="37"/>
      <c r="N50" s="37"/>
      <c r="O50" s="37"/>
    </row>
    <row r="51" spans="1:15" ht="19.5" customHeight="1" x14ac:dyDescent="0.25">
      <c r="A51" s="36" t="s">
        <v>68</v>
      </c>
      <c r="B51" s="36"/>
      <c r="C51" s="36"/>
      <c r="D51" s="36"/>
      <c r="E51" s="36"/>
      <c r="F51" s="36"/>
      <c r="G51" s="36"/>
      <c r="H51" s="36"/>
      <c r="I51" s="36"/>
      <c r="J51" s="36"/>
      <c r="K51" s="36"/>
      <c r="L51" s="36"/>
      <c r="M51" s="36"/>
      <c r="N51" s="36"/>
      <c r="O51" s="36"/>
    </row>
    <row r="52" spans="1:15" ht="76.5" customHeight="1" x14ac:dyDescent="0.25">
      <c r="A52" s="36" t="s">
        <v>92</v>
      </c>
      <c r="B52" s="36"/>
      <c r="C52" s="36"/>
      <c r="D52" s="36"/>
      <c r="E52" s="36"/>
      <c r="F52" s="36"/>
      <c r="G52" s="36"/>
      <c r="H52" s="36"/>
      <c r="I52" s="36"/>
      <c r="J52" s="36"/>
      <c r="K52" s="36"/>
      <c r="L52" s="36"/>
      <c r="M52" s="36"/>
      <c r="N52" s="36"/>
      <c r="O52" s="36"/>
    </row>
    <row r="53" spans="1:15" ht="33.75" customHeight="1" x14ac:dyDescent="0.25">
      <c r="A53" s="34" t="s">
        <v>106</v>
      </c>
      <c r="B53" s="34"/>
      <c r="C53" s="34"/>
      <c r="D53" s="34"/>
      <c r="E53" s="34"/>
      <c r="F53" s="34"/>
      <c r="G53" s="34"/>
      <c r="H53" s="34"/>
      <c r="I53" s="34"/>
      <c r="J53" s="34"/>
      <c r="K53" s="34"/>
      <c r="L53" s="34"/>
      <c r="M53" s="34"/>
      <c r="N53" s="34"/>
      <c r="O53" s="34"/>
    </row>
    <row r="54" spans="1:15" ht="147.75" customHeight="1" x14ac:dyDescent="0.25">
      <c r="A54" s="36" t="s">
        <v>110</v>
      </c>
      <c r="B54" s="36"/>
      <c r="C54" s="36"/>
      <c r="D54" s="36"/>
      <c r="E54" s="36"/>
      <c r="F54" s="36"/>
      <c r="G54" s="36"/>
      <c r="H54" s="36"/>
      <c r="I54" s="36"/>
      <c r="J54" s="36"/>
      <c r="K54" s="36"/>
      <c r="L54" s="36"/>
      <c r="M54" s="36"/>
      <c r="N54" s="36"/>
      <c r="O54" s="36"/>
    </row>
    <row r="55" spans="1:15" ht="57" customHeight="1" x14ac:dyDescent="0.25">
      <c r="A55" s="36" t="s">
        <v>93</v>
      </c>
      <c r="B55" s="36"/>
      <c r="C55" s="36"/>
      <c r="D55" s="36"/>
      <c r="E55" s="36"/>
      <c r="F55" s="36"/>
      <c r="G55" s="36"/>
      <c r="H55" s="36"/>
      <c r="I55" s="36"/>
      <c r="J55" s="36"/>
      <c r="K55" s="36"/>
      <c r="L55" s="36"/>
      <c r="M55" s="36"/>
      <c r="N55" s="36"/>
      <c r="O55" s="36"/>
    </row>
    <row r="56" spans="1:15" ht="114" customHeight="1" x14ac:dyDescent="0.25">
      <c r="A56" s="36" t="s">
        <v>103</v>
      </c>
      <c r="B56" s="36"/>
      <c r="C56" s="36"/>
      <c r="D56" s="36"/>
      <c r="E56" s="36"/>
      <c r="F56" s="36"/>
      <c r="G56" s="36"/>
      <c r="H56" s="36"/>
      <c r="I56" s="36"/>
      <c r="J56" s="36"/>
      <c r="K56" s="36"/>
      <c r="L56" s="36"/>
      <c r="M56" s="36"/>
      <c r="N56" s="36"/>
      <c r="O56" s="36"/>
    </row>
    <row r="57" spans="1:15" ht="140.25" customHeight="1" x14ac:dyDescent="0.25">
      <c r="A57" s="36" t="s">
        <v>115</v>
      </c>
      <c r="B57" s="36"/>
      <c r="C57" s="36"/>
      <c r="D57" s="36"/>
      <c r="E57" s="36"/>
      <c r="F57" s="36"/>
      <c r="G57" s="36"/>
      <c r="H57" s="36"/>
      <c r="I57" s="36"/>
      <c r="J57" s="36"/>
      <c r="K57" s="36"/>
      <c r="L57" s="36"/>
      <c r="M57" s="36"/>
      <c r="N57" s="36"/>
      <c r="O57" s="36"/>
    </row>
    <row r="60" spans="1:15" ht="24" customHeight="1" x14ac:dyDescent="0.25">
      <c r="A60" s="38" t="s">
        <v>70</v>
      </c>
      <c r="B60" s="38"/>
      <c r="C60" s="38"/>
      <c r="D60" s="38"/>
      <c r="E60" s="38"/>
      <c r="F60" s="38"/>
      <c r="G60" s="38"/>
      <c r="H60" s="38"/>
      <c r="I60" s="38"/>
      <c r="J60" s="38"/>
      <c r="K60" s="38"/>
      <c r="L60" s="38"/>
      <c r="M60" s="38"/>
      <c r="N60" s="38"/>
      <c r="O60" s="38"/>
    </row>
  </sheetData>
  <mergeCells count="23">
    <mergeCell ref="A60:O60"/>
    <mergeCell ref="A55:O55"/>
    <mergeCell ref="A56:O56"/>
    <mergeCell ref="A57:O57"/>
    <mergeCell ref="A2:O2"/>
    <mergeCell ref="G3:I3"/>
    <mergeCell ref="J3:K3"/>
    <mergeCell ref="L3:O3"/>
    <mergeCell ref="A3:A5"/>
    <mergeCell ref="B3:B5"/>
    <mergeCell ref="C3:C5"/>
    <mergeCell ref="D4:D5"/>
    <mergeCell ref="E4:E5"/>
    <mergeCell ref="F4:F5"/>
    <mergeCell ref="A54:O54"/>
    <mergeCell ref="D3:F3"/>
    <mergeCell ref="A53:O53"/>
    <mergeCell ref="L1:O1"/>
    <mergeCell ref="A48:O48"/>
    <mergeCell ref="A49:O49"/>
    <mergeCell ref="A50:O50"/>
    <mergeCell ref="A51:O51"/>
    <mergeCell ref="A52:O52"/>
  </mergeCells>
  <printOptions horizontalCentered="1"/>
  <pageMargins left="0.23622047244094491" right="0.23622047244094491" top="0.74803149606299213" bottom="0.74803149606299213" header="0.31496062992125984" footer="0.31496062992125984"/>
  <pageSetup paperSize="9" scale="63" firstPageNumber="32"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Кировская область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2025-11-01T11:43:13Z</cp:lastPrinted>
  <dcterms:created xsi:type="dcterms:W3CDTF">2025-01-13T08:01:57Z</dcterms:created>
  <dcterms:modified xsi:type="dcterms:W3CDTF">2025-11-01T11:44:00Z</dcterms:modified>
</cp:coreProperties>
</file>